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Ен 19" sheetId="1" r:id="rId1"/>
  </sheets>
  <calcPr calcId="145621"/>
</workbook>
</file>

<file path=xl/calcChain.xml><?xml version="1.0" encoding="utf-8"?>
<calcChain xmlns="http://schemas.openxmlformats.org/spreadsheetml/2006/main">
  <c r="AS81" i="1" l="1"/>
  <c r="BF81" i="1" s="1"/>
  <c r="BP81" i="1" s="1"/>
  <c r="AS78" i="1"/>
  <c r="BF79" i="1" s="1"/>
  <c r="BP79" i="1" s="1"/>
  <c r="AD76" i="1"/>
  <c r="T76" i="1" s="1"/>
  <c r="AD75" i="1"/>
  <c r="T75" i="1"/>
  <c r="AD74" i="1"/>
  <c r="T74" i="1" s="1"/>
  <c r="AD73" i="1"/>
  <c r="T73" i="1"/>
  <c r="AD72" i="1"/>
  <c r="AD71" i="1"/>
  <c r="T71" i="1"/>
  <c r="AD70" i="1"/>
  <c r="T70" i="1"/>
  <c r="AD69" i="1"/>
  <c r="T69" i="1"/>
  <c r="AN68" i="1"/>
  <c r="AD68" i="1"/>
  <c r="T68" i="1" s="1"/>
  <c r="AD66" i="1"/>
  <c r="T66" i="1"/>
  <c r="AD65" i="1"/>
  <c r="T65" i="1" s="1"/>
  <c r="AD64" i="1"/>
  <c r="T64" i="1"/>
  <c r="AD63" i="1"/>
  <c r="T63" i="1" s="1"/>
  <c r="T54" i="1" s="1"/>
  <c r="AX54" i="1"/>
  <c r="AN54" i="1"/>
  <c r="AD54" i="1"/>
  <c r="AD34" i="1"/>
  <c r="AD45" i="1" s="1"/>
  <c r="T45" i="1" s="1"/>
  <c r="T34" i="1"/>
  <c r="Q25" i="1"/>
  <c r="P23" i="1"/>
  <c r="AX14" i="1"/>
  <c r="AD37" i="1" l="1"/>
  <c r="T37" i="1" l="1"/>
  <c r="AD40" i="1"/>
</calcChain>
</file>

<file path=xl/sharedStrings.xml><?xml version="1.0" encoding="utf-8"?>
<sst xmlns="http://schemas.openxmlformats.org/spreadsheetml/2006/main" count="174" uniqueCount="141">
  <si>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</si>
  <si>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</si>
  <si>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</si>
  <si>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</si>
  <si>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</si>
  <si>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>по адресу:</t>
    </r>
    <r>
      <rPr>
        <b/>
        <u/>
        <sz val="8"/>
        <rFont val="Times New Roman"/>
        <family val="1"/>
        <charset val="204"/>
      </rPr>
      <t xml:space="preserve"> ул.Енисейская д.19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год/</t>
    </r>
    <r>
      <rPr>
        <b/>
        <sz val="8"/>
        <rFont val="Times New Roman"/>
        <family val="1"/>
        <charset val="204"/>
      </rPr>
      <t>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</si>
  <si>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</si>
  <si>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</si>
  <si>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</si>
  <si>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</si>
  <si>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</si>
  <si>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</si>
  <si>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руб,</t>
  </si>
  <si>
    <t>Ставка</t>
  </si>
  <si>
    <t>план,-норм,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</si>
  <si>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</si>
  <si>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</si>
  <si>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</si>
  <si>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</si>
  <si>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</si>
  <si>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</si>
  <si>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руб,</t>
  </si>
  <si>
    <t>Характеристика МКД</t>
  </si>
  <si>
    <t>Общая площадь без учета летних помещений,кв, м</t>
  </si>
  <si>
    <t>в том числе</t>
  </si>
  <si>
    <t>I</t>
  </si>
  <si>
    <t>Общ, площадь жилых помещений</t>
  </si>
  <si>
    <t>Общая площадь нежил, помещений</t>
  </si>
  <si>
    <t>Общая площадь нежилых помещений общего пользования, входящих всостав общего имущества МКД, кв, м</t>
  </si>
  <si>
    <t>II</t>
  </si>
  <si>
    <t xml:space="preserve"> 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</si>
  <si>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</si>
  <si>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</si>
  <si>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</si>
  <si>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</si>
  <si>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</si>
  <si>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(кв,м)</t>
  </si>
  <si>
    <t>общем имуществе МКД (кв,м)</t>
  </si>
  <si>
    <t>земельного участка,руб,(сноска 2)</t>
  </si>
  <si>
    <t xml:space="preserve">Серия МКД/год постройки   </t>
  </si>
  <si>
    <t>П 46 - 2/1/1989</t>
  </si>
  <si>
    <t xml:space="preserve">Кол-во  этажей  </t>
  </si>
  <si>
    <t>14</t>
  </si>
  <si>
    <t xml:space="preserve">Подъездов  </t>
  </si>
  <si>
    <t>2</t>
  </si>
  <si>
    <t xml:space="preserve">Квартир </t>
  </si>
  <si>
    <t>104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</si>
  <si>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</si>
  <si>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</si>
  <si>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</si>
  <si>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</si>
  <si>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</si>
  <si>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</si>
  <si>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3</t>
  </si>
  <si>
    <t>4</t>
  </si>
  <si>
    <t>5</t>
  </si>
  <si>
    <t>ВСЕГО сумма по договору</t>
  </si>
  <si>
    <t>на предоставление субсидий из</t>
  </si>
  <si>
    <t>бюджета города Москвы</t>
  </si>
  <si>
    <t xml:space="preserve">, руб,    </t>
  </si>
  <si>
    <t>Фактически поступило из</t>
  </si>
  <si>
    <t>бюджета города за отчетный</t>
  </si>
  <si>
    <t>период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</si>
  <si>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</si>
  <si>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</si>
  <si>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</si>
  <si>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</si>
  <si>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</si>
  <si>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</si>
  <si>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</si>
  <si>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</si>
  <si>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</si>
  <si>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</si>
  <si>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</si>
  <si>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</si>
  <si>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</si>
  <si>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</si>
  <si>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</si>
  <si>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</si>
  <si>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</si>
  <si>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</si>
  <si>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</si>
  <si>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</si>
  <si>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</si>
  <si>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</si>
  <si>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</si>
  <si>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</si>
  <si>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</si>
  <si>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</si>
  <si>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</si>
  <si>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</si>
  <si>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руб,</t>
  </si>
  <si>
    <t>5.2.</t>
  </si>
  <si>
    <t>Работы по санитарному  содержанию помещений общего  пользования, входящих в состав общего имущества МКД,  руб,</t>
  </si>
  <si>
    <t>5.3.</t>
  </si>
  <si>
    <t>Работы по сбору и вывозу ТБО, руб</t>
  </si>
  <si>
    <t>5.4.</t>
  </si>
  <si>
    <t>Работы по сбору и вывозу КГМ, руб,</t>
  </si>
  <si>
    <t>5.5.</t>
  </si>
  <si>
    <t>Работы по содержанию и ППР помещений общего пользования,  входящих в состав общего имущества МКД,  руб,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</si>
  <si>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</si>
  <si>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руб,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</si>
  <si>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</si>
  <si>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руб,</t>
  </si>
  <si>
    <t>5.8.</t>
  </si>
  <si>
    <t>Работы по содержанию и ППР систем противопожарной безопасности, входящих в состав общего имущества МКД, руб,</t>
  </si>
  <si>
    <t>5.9.</t>
  </si>
  <si>
    <t>Работы по содержанию и ППР систем вентиляции и газоходов, входящих в состав общего имущества МКД,  руб,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</si>
  <si>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</si>
  <si>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руб,</t>
  </si>
  <si>
    <t>5.11.</t>
  </si>
  <si>
    <t>Внеплановые и аварийные работы по восстановлению общего имущества МКД, руб,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</si>
  <si>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</si>
  <si>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руб,</t>
  </si>
  <si>
    <t>5.13.</t>
  </si>
  <si>
    <t>Расходы за воду, потребленную на общедомовые нужды,  руб,</t>
  </si>
  <si>
    <t>5.14.</t>
  </si>
  <si>
    <t>Прочие работы по содержанию и ремонту общего имущества МКД , руб,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</si>
  <si>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</si>
  <si>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руб,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</si>
  <si>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</si>
  <si>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</si>
  <si>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</si>
  <si>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руб,  :</t>
  </si>
  <si>
    <t>в т,ч, приходящаяся на жилые помещения в МКД</t>
  </si>
  <si>
    <t xml:space="preserve">, руб,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</si>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</sst>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42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/>
    <xf numFmtId="0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/>
    <xf numFmtId="0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/>
    <xf numFmtId="0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7"/>
  <sheetViews>
    <sheetView tabSelected="1" topLeftCell="A54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554669.57999999996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123546.15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41182.050000000003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6093.4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4699.8</v>
      </c>
      <c r="AD23" s="30"/>
      <c r="AE23" s="30"/>
      <c r="AF23" s="30"/>
      <c r="AG23" s="30"/>
      <c r="AH23" s="30"/>
      <c r="AI23" s="30"/>
      <c r="AJ23" s="30"/>
      <c r="AK23" s="30">
        <v>1393.6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4699.8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38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40</v>
      </c>
      <c r="R28" s="61"/>
      <c r="S28" s="61"/>
      <c r="T28" s="61"/>
      <c r="U28" s="61"/>
      <c r="V28" s="61"/>
      <c r="W28" s="61"/>
      <c r="X28" s="61"/>
      <c r="Y28" s="62" t="s">
        <v>41</v>
      </c>
      <c r="Z28" s="62"/>
      <c r="AA28" s="62"/>
      <c r="AB28" s="62"/>
      <c r="AC28" s="62"/>
      <c r="AD28" s="62"/>
      <c r="AE28" s="62"/>
      <c r="AF28" s="62"/>
      <c r="AG28" s="61" t="s">
        <v>42</v>
      </c>
      <c r="AH28" s="61"/>
      <c r="AI28" s="61"/>
      <c r="AJ28" s="61"/>
      <c r="AK28" s="62" t="s">
        <v>43</v>
      </c>
      <c r="AL28" s="62"/>
      <c r="AM28" s="62"/>
      <c r="AN28" s="62"/>
      <c r="AO28" s="62"/>
      <c r="AP28" s="62"/>
      <c r="AQ28" s="62"/>
      <c r="AR28" s="62"/>
      <c r="AS28" s="61" t="s">
        <v>44</v>
      </c>
      <c r="AT28" s="61"/>
      <c r="AU28" s="61"/>
      <c r="AV28" s="61"/>
      <c r="AW28" s="62" t="s">
        <v>45</v>
      </c>
      <c r="AX28" s="62"/>
      <c r="AY28" s="62"/>
      <c r="AZ28" s="62"/>
      <c r="BA28" s="62"/>
      <c r="BB28" s="62"/>
      <c r="BC28" s="62"/>
      <c r="BD28" s="62"/>
      <c r="BE28" s="62"/>
      <c r="BF28" s="61" t="s">
        <v>46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48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49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50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52</v>
      </c>
      <c r="B33" s="66"/>
      <c r="C33" s="66"/>
      <c r="D33" s="66"/>
      <c r="E33" s="66" t="s">
        <v>44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53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54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55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7">
        <v>1</v>
      </c>
      <c r="B34" s="67"/>
      <c r="C34" s="67"/>
      <c r="D34" s="67"/>
      <c r="E34" s="68" t="s">
        <v>56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>
        <f>431123.43+AD34</f>
        <v>554669.57999999996</v>
      </c>
      <c r="U34" s="69"/>
      <c r="V34" s="69"/>
      <c r="W34" s="69"/>
      <c r="X34" s="69"/>
      <c r="Y34" s="69"/>
      <c r="Z34" s="69"/>
      <c r="AA34" s="69"/>
      <c r="AB34" s="69"/>
      <c r="AC34" s="69"/>
      <c r="AD34" s="70">
        <f>ROUND(BG14*3,2)</f>
        <v>123546.15</v>
      </c>
      <c r="AE34" s="71"/>
      <c r="AF34" s="71"/>
      <c r="AG34" s="71"/>
      <c r="AH34" s="71"/>
      <c r="AI34" s="71"/>
      <c r="AJ34" s="71"/>
      <c r="AK34" s="71"/>
      <c r="AL34" s="71"/>
      <c r="AM34" s="72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</row>
    <row r="35" spans="1:72" ht="12.75" x14ac:dyDescent="0.2">
      <c r="A35" s="67"/>
      <c r="B35" s="67"/>
      <c r="C35" s="67"/>
      <c r="D35" s="67"/>
      <c r="E35" s="74" t="s">
        <v>57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5"/>
      <c r="AE35" s="76"/>
      <c r="AF35" s="76"/>
      <c r="AG35" s="76"/>
      <c r="AH35" s="76"/>
      <c r="AI35" s="76"/>
      <c r="AJ35" s="76"/>
      <c r="AK35" s="76"/>
      <c r="AL35" s="76"/>
      <c r="AM35" s="77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</row>
    <row r="36" spans="1:72" ht="12.75" x14ac:dyDescent="0.2">
      <c r="A36" s="67"/>
      <c r="B36" s="67"/>
      <c r="C36" s="67"/>
      <c r="D36" s="67"/>
      <c r="E36" s="78" t="s">
        <v>58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 t="s">
        <v>59</v>
      </c>
      <c r="Q36" s="79"/>
      <c r="R36" s="79"/>
      <c r="S36" s="7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80"/>
      <c r="AE36" s="81"/>
      <c r="AF36" s="81"/>
      <c r="AG36" s="81"/>
      <c r="AH36" s="81"/>
      <c r="AI36" s="81"/>
      <c r="AJ36" s="81"/>
      <c r="AK36" s="81"/>
      <c r="AL36" s="81"/>
      <c r="AM36" s="82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</row>
    <row r="37" spans="1:72" ht="12.75" x14ac:dyDescent="0.2">
      <c r="A37" s="67">
        <v>2</v>
      </c>
      <c r="B37" s="67"/>
      <c r="C37" s="67"/>
      <c r="D37" s="67"/>
      <c r="E37" s="68" t="s">
        <v>60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>
        <f>431123.43+AD37</f>
        <v>554669.57999999996</v>
      </c>
      <c r="U37" s="69"/>
      <c r="V37" s="69"/>
      <c r="W37" s="69"/>
      <c r="X37" s="69"/>
      <c r="Y37" s="69"/>
      <c r="Z37" s="69"/>
      <c r="AA37" s="69"/>
      <c r="AB37" s="69"/>
      <c r="AC37" s="69"/>
      <c r="AD37" s="69">
        <f>+AD34</f>
        <v>123546.15</v>
      </c>
      <c r="AE37" s="69"/>
      <c r="AF37" s="69"/>
      <c r="AG37" s="69"/>
      <c r="AH37" s="69"/>
      <c r="AI37" s="69"/>
      <c r="AJ37" s="69"/>
      <c r="AK37" s="69"/>
      <c r="AL37" s="69"/>
      <c r="AM37" s="69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</row>
    <row r="38" spans="1:72" ht="12.75" x14ac:dyDescent="0.2">
      <c r="A38" s="67"/>
      <c r="B38" s="67"/>
      <c r="C38" s="67"/>
      <c r="D38" s="67"/>
      <c r="E38" s="74" t="s">
        <v>61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</row>
    <row r="39" spans="1:72" ht="12.75" x14ac:dyDescent="0.2">
      <c r="A39" s="67"/>
      <c r="B39" s="67"/>
      <c r="C39" s="67"/>
      <c r="D39" s="67"/>
      <c r="E39" s="78" t="s">
        <v>62</v>
      </c>
      <c r="F39" s="78"/>
      <c r="G39" s="78"/>
      <c r="H39" s="78"/>
      <c r="I39" s="79" t="s">
        <v>59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</row>
    <row r="40" spans="1:72" ht="12.75" x14ac:dyDescent="0.2">
      <c r="A40" s="67">
        <v>3</v>
      </c>
      <c r="B40" s="67"/>
      <c r="C40" s="67"/>
      <c r="D40" s="67"/>
      <c r="E40" s="68" t="s">
        <v>63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83">
        <v>0</v>
      </c>
      <c r="U40" s="83"/>
      <c r="V40" s="83"/>
      <c r="W40" s="83"/>
      <c r="X40" s="83"/>
      <c r="Y40" s="83"/>
      <c r="Z40" s="83"/>
      <c r="AA40" s="83"/>
      <c r="AB40" s="83"/>
      <c r="AC40" s="83"/>
      <c r="AD40" s="83">
        <f>+AD34-AD37</f>
        <v>0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4" t="s">
        <v>49</v>
      </c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</row>
    <row r="41" spans="1:72" ht="12.75" x14ac:dyDescent="0.2">
      <c r="A41" s="67"/>
      <c r="B41" s="67"/>
      <c r="C41" s="67"/>
      <c r="D41" s="67"/>
      <c r="E41" s="74" t="s">
        <v>64</v>
      </c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ht="12.75" x14ac:dyDescent="0.2">
      <c r="A42" s="67"/>
      <c r="B42" s="67"/>
      <c r="C42" s="67"/>
      <c r="D42" s="67"/>
      <c r="E42" s="86" t="s">
        <v>65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2.75" x14ac:dyDescent="0.2">
      <c r="A43" s="67"/>
      <c r="B43" s="67"/>
      <c r="C43" s="67"/>
      <c r="D43" s="67"/>
      <c r="E43" s="86" t="s">
        <v>66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</row>
    <row r="44" spans="1:72" ht="12.75" customHeight="1" x14ac:dyDescent="0.2">
      <c r="A44" s="67"/>
      <c r="B44" s="67"/>
      <c r="C44" s="67"/>
      <c r="D44" s="67"/>
      <c r="E44" s="88" t="s">
        <v>67</v>
      </c>
      <c r="F44" s="88"/>
      <c r="G44" s="88"/>
      <c r="H44" s="88"/>
      <c r="I44" s="88"/>
      <c r="J44" s="88"/>
      <c r="K44" s="88"/>
      <c r="L44" s="88"/>
      <c r="M44" s="79" t="s">
        <v>59</v>
      </c>
      <c r="N44" s="79"/>
      <c r="O44" s="79"/>
      <c r="P44" s="79"/>
      <c r="Q44" s="79"/>
      <c r="R44" s="79"/>
      <c r="S44" s="79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</row>
    <row r="45" spans="1:72" ht="12" customHeight="1" x14ac:dyDescent="0.2">
      <c r="A45" s="67">
        <v>4</v>
      </c>
      <c r="B45" s="67"/>
      <c r="C45" s="67"/>
      <c r="D45" s="67"/>
      <c r="E45" s="89" t="s">
        <v>68</v>
      </c>
      <c r="F45" s="89"/>
      <c r="G45" s="89"/>
      <c r="H45" s="89"/>
      <c r="I45" s="89"/>
      <c r="J45" s="89"/>
      <c r="K45" s="90" t="s">
        <v>69</v>
      </c>
      <c r="L45" s="90"/>
      <c r="M45" s="90"/>
      <c r="N45" s="90"/>
      <c r="O45" s="90"/>
      <c r="P45" s="90"/>
      <c r="Q45" s="90"/>
      <c r="R45" s="90"/>
      <c r="S45" s="90"/>
      <c r="T45" s="83">
        <f>431123.43+AD45</f>
        <v>554669.57999999996</v>
      </c>
      <c r="U45" s="83"/>
      <c r="V45" s="83"/>
      <c r="W45" s="83"/>
      <c r="X45" s="83"/>
      <c r="Y45" s="83"/>
      <c r="Z45" s="83"/>
      <c r="AA45" s="83"/>
      <c r="AB45" s="83"/>
      <c r="AC45" s="83"/>
      <c r="AD45" s="83">
        <f>+AD34</f>
        <v>123546.15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</row>
    <row r="46" spans="1:72" ht="12.75" x14ac:dyDescent="0.2">
      <c r="A46" s="67"/>
      <c r="B46" s="67"/>
      <c r="C46" s="67"/>
      <c r="D46" s="67"/>
      <c r="E46" s="74" t="s">
        <v>70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</row>
    <row r="47" spans="1:72" ht="12.75" x14ac:dyDescent="0.2">
      <c r="A47" s="67"/>
      <c r="B47" s="67"/>
      <c r="C47" s="67"/>
      <c r="D47" s="67"/>
      <c r="E47" s="86" t="s">
        <v>71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</row>
    <row r="48" spans="1:72" ht="12.75" x14ac:dyDescent="0.2">
      <c r="A48" s="67"/>
      <c r="B48" s="67"/>
      <c r="C48" s="67"/>
      <c r="D48" s="67"/>
      <c r="E48" s="93" t="s">
        <v>72</v>
      </c>
      <c r="F48" s="93"/>
      <c r="G48" s="93"/>
      <c r="H48" s="93"/>
      <c r="I48" s="94" t="s">
        <v>73</v>
      </c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</row>
    <row r="49" spans="1:72" ht="12.75" x14ac:dyDescent="0.2">
      <c r="A49" s="67"/>
      <c r="B49" s="67"/>
      <c r="C49" s="67"/>
      <c r="D49" s="67"/>
      <c r="E49" s="88" t="s">
        <v>74</v>
      </c>
      <c r="F49" s="88"/>
      <c r="G49" s="88"/>
      <c r="H49" s="79" t="s">
        <v>59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</row>
    <row r="50" spans="1:72" ht="12" customHeight="1" x14ac:dyDescent="0.2">
      <c r="A50" s="95"/>
      <c r="B50" s="96"/>
      <c r="C50" s="96"/>
      <c r="D50" s="96"/>
      <c r="E50" s="97" t="s">
        <v>47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64"/>
      <c r="T50" s="64" t="s">
        <v>48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74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49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8"/>
      <c r="B51" s="99"/>
      <c r="C51" s="99"/>
      <c r="D51" s="99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63" t="s">
        <v>75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76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</row>
    <row r="52" spans="1:72" ht="12.75" x14ac:dyDescent="0.2">
      <c r="A52" s="103"/>
      <c r="B52" s="104"/>
      <c r="C52" s="10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65"/>
      <c r="T52" s="65" t="s">
        <v>50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51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77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78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6" t="s">
        <v>52</v>
      </c>
      <c r="B53" s="106"/>
      <c r="C53" s="106"/>
      <c r="D53" s="106"/>
      <c r="E53" s="107" t="s">
        <v>44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 t="s">
        <v>53</v>
      </c>
      <c r="U53" s="108"/>
      <c r="V53" s="108"/>
      <c r="W53" s="108"/>
      <c r="X53" s="108"/>
      <c r="Y53" s="108"/>
      <c r="Z53" s="108"/>
      <c r="AA53" s="108"/>
      <c r="AB53" s="108"/>
      <c r="AC53" s="108"/>
      <c r="AD53" s="108" t="s">
        <v>54</v>
      </c>
      <c r="AE53" s="108"/>
      <c r="AF53" s="108"/>
      <c r="AG53" s="108"/>
      <c r="AH53" s="108"/>
      <c r="AI53" s="108"/>
      <c r="AJ53" s="108"/>
      <c r="AK53" s="108"/>
      <c r="AL53" s="108"/>
      <c r="AM53" s="108"/>
      <c r="AN53" s="108" t="s">
        <v>79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 t="s">
        <v>80</v>
      </c>
      <c r="AY53" s="108"/>
      <c r="AZ53" s="108"/>
      <c r="BA53" s="108"/>
      <c r="BB53" s="108"/>
      <c r="BC53" s="108"/>
      <c r="BD53" s="108"/>
      <c r="BE53" s="108"/>
      <c r="BF53" s="108"/>
      <c r="BG53" s="108"/>
      <c r="BH53" s="108" t="s">
        <v>55</v>
      </c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</row>
    <row r="54" spans="1:72" ht="12.75" x14ac:dyDescent="0.2">
      <c r="A54" s="106">
        <v>5</v>
      </c>
      <c r="B54" s="106"/>
      <c r="C54" s="106"/>
      <c r="D54" s="106"/>
      <c r="E54" s="83" t="s">
        <v>81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>
        <f>SUM(T63:AC77)</f>
        <v>1793653.22</v>
      </c>
      <c r="U54" s="83"/>
      <c r="V54" s="83"/>
      <c r="W54" s="83"/>
      <c r="X54" s="83"/>
      <c r="Y54" s="83"/>
      <c r="Z54" s="83"/>
      <c r="AA54" s="83"/>
      <c r="AB54" s="83"/>
      <c r="AC54" s="83"/>
      <c r="AD54" s="83">
        <f>SUM(AD63:AM77)</f>
        <v>361180.87</v>
      </c>
      <c r="AE54" s="83"/>
      <c r="AF54" s="83"/>
      <c r="AG54" s="83"/>
      <c r="AH54" s="83"/>
      <c r="AI54" s="83"/>
      <c r="AJ54" s="83"/>
      <c r="AK54" s="83"/>
      <c r="AL54" s="83"/>
      <c r="AM54" s="83"/>
      <c r="AN54" s="83">
        <f>SUM(AN63:AW77)</f>
        <v>246300.24</v>
      </c>
      <c r="AO54" s="83"/>
      <c r="AP54" s="83"/>
      <c r="AQ54" s="83"/>
      <c r="AR54" s="83"/>
      <c r="AS54" s="83"/>
      <c r="AT54" s="83"/>
      <c r="AU54" s="83"/>
      <c r="AV54" s="83"/>
      <c r="AW54" s="83"/>
      <c r="AX54" s="83">
        <f>SUM(AX63:BG77)</f>
        <v>114880.62999999999</v>
      </c>
      <c r="AY54" s="83"/>
      <c r="AZ54" s="83"/>
      <c r="BA54" s="83"/>
      <c r="BB54" s="83"/>
      <c r="BC54" s="83"/>
      <c r="BD54" s="83"/>
      <c r="BE54" s="83"/>
      <c r="BF54" s="83"/>
      <c r="BG54" s="83"/>
      <c r="BH54" s="108" t="s">
        <v>82</v>
      </c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</row>
    <row r="55" spans="1:72" ht="12.75" x14ac:dyDescent="0.2">
      <c r="A55" s="106"/>
      <c r="B55" s="106"/>
      <c r="C55" s="106"/>
      <c r="D55" s="106"/>
      <c r="E55" s="109" t="s">
        <v>83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</row>
    <row r="56" spans="1:72" ht="12.75" x14ac:dyDescent="0.2">
      <c r="A56" s="106"/>
      <c r="B56" s="106"/>
      <c r="C56" s="106"/>
      <c r="D56" s="106"/>
      <c r="E56" s="109" t="s">
        <v>84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</row>
    <row r="57" spans="1:72" ht="13.5" customHeight="1" x14ac:dyDescent="0.2">
      <c r="A57" s="106"/>
      <c r="B57" s="106"/>
      <c r="C57" s="106"/>
      <c r="D57" s="106"/>
      <c r="E57" s="109" t="s">
        <v>85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</row>
    <row r="58" spans="1:72" ht="12.75" x14ac:dyDescent="0.2">
      <c r="A58" s="106"/>
      <c r="B58" s="106"/>
      <c r="C58" s="106"/>
      <c r="D58" s="106"/>
      <c r="E58" s="109" t="s">
        <v>86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72" ht="12.75" x14ac:dyDescent="0.2">
      <c r="A59" s="106"/>
      <c r="B59" s="106"/>
      <c r="C59" s="106"/>
      <c r="D59" s="106"/>
      <c r="E59" s="109" t="s">
        <v>87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</row>
    <row r="60" spans="1:72" ht="12.75" x14ac:dyDescent="0.2">
      <c r="A60" s="106"/>
      <c r="B60" s="106"/>
      <c r="C60" s="106"/>
      <c r="D60" s="106"/>
      <c r="E60" s="110" t="s">
        <v>88</v>
      </c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72" ht="12.75" x14ac:dyDescent="0.2">
      <c r="A61" s="106"/>
      <c r="B61" s="106"/>
      <c r="C61" s="106"/>
      <c r="D61" s="106"/>
      <c r="E61" s="111" t="s">
        <v>74</v>
      </c>
      <c r="F61" s="111"/>
      <c r="G61" s="111"/>
      <c r="H61" s="112" t="s">
        <v>59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</row>
    <row r="62" spans="1:72" ht="12.75" x14ac:dyDescent="0.2">
      <c r="A62" s="107"/>
      <c r="B62" s="107"/>
      <c r="C62" s="107"/>
      <c r="D62" s="107"/>
      <c r="E62" s="113" t="s">
        <v>89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</row>
    <row r="63" spans="1:72" ht="29.25" customHeight="1" x14ac:dyDescent="0.2">
      <c r="A63" s="107" t="s">
        <v>90</v>
      </c>
      <c r="B63" s="107"/>
      <c r="C63" s="107"/>
      <c r="D63" s="107"/>
      <c r="E63" s="114" t="s">
        <v>91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83">
        <f>140252.4+AD63</f>
        <v>187003.2</v>
      </c>
      <c r="U63" s="83"/>
      <c r="V63" s="83"/>
      <c r="W63" s="83"/>
      <c r="X63" s="83"/>
      <c r="Y63" s="83"/>
      <c r="Z63" s="83"/>
      <c r="AA63" s="83"/>
      <c r="AB63" s="83"/>
      <c r="AC63" s="83"/>
      <c r="AD63" s="83">
        <f>SUM(AN63:BG63)</f>
        <v>46750.8</v>
      </c>
      <c r="AE63" s="83"/>
      <c r="AF63" s="83"/>
      <c r="AG63" s="83"/>
      <c r="AH63" s="83"/>
      <c r="AI63" s="83"/>
      <c r="AJ63" s="83"/>
      <c r="AK63" s="83"/>
      <c r="AL63" s="83"/>
      <c r="AM63" s="83"/>
      <c r="AN63" s="115">
        <v>46750.8</v>
      </c>
      <c r="AO63" s="115"/>
      <c r="AP63" s="115"/>
      <c r="AQ63" s="115"/>
      <c r="AR63" s="115"/>
      <c r="AS63" s="115"/>
      <c r="AT63" s="115"/>
      <c r="AU63" s="115"/>
      <c r="AV63" s="115"/>
      <c r="AW63" s="115"/>
      <c r="AX63" s="116">
        <v>0</v>
      </c>
      <c r="AY63" s="116"/>
      <c r="AZ63" s="116"/>
      <c r="BA63" s="116"/>
      <c r="BB63" s="116"/>
      <c r="BC63" s="116"/>
      <c r="BD63" s="116"/>
      <c r="BE63" s="116"/>
      <c r="BF63" s="116"/>
      <c r="BG63" s="116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</row>
    <row r="64" spans="1:72" ht="60.75" customHeight="1" x14ac:dyDescent="0.2">
      <c r="A64" s="107" t="s">
        <v>92</v>
      </c>
      <c r="B64" s="107"/>
      <c r="C64" s="107"/>
      <c r="D64" s="107"/>
      <c r="E64" s="114" t="s">
        <v>93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83">
        <f>239606+AD64</f>
        <v>320057.65000000002</v>
      </c>
      <c r="U64" s="83"/>
      <c r="V64" s="83"/>
      <c r="W64" s="83"/>
      <c r="X64" s="83"/>
      <c r="Y64" s="83"/>
      <c r="Z64" s="83"/>
      <c r="AA64" s="83"/>
      <c r="AB64" s="83"/>
      <c r="AC64" s="83"/>
      <c r="AD64" s="83">
        <f t="shared" ref="AD64:AD76" si="0">SUM(AN64:BG64)</f>
        <v>80451.649999999994</v>
      </c>
      <c r="AE64" s="83"/>
      <c r="AF64" s="83"/>
      <c r="AG64" s="83"/>
      <c r="AH64" s="83"/>
      <c r="AI64" s="83"/>
      <c r="AJ64" s="83"/>
      <c r="AK64" s="83"/>
      <c r="AL64" s="83"/>
      <c r="AM64" s="83"/>
      <c r="AN64" s="115">
        <v>80451.649999999994</v>
      </c>
      <c r="AO64" s="115"/>
      <c r="AP64" s="115"/>
      <c r="AQ64" s="115"/>
      <c r="AR64" s="115"/>
      <c r="AS64" s="115"/>
      <c r="AT64" s="115"/>
      <c r="AU64" s="115"/>
      <c r="AV64" s="115"/>
      <c r="AW64" s="115"/>
      <c r="AX64" s="116">
        <v>0</v>
      </c>
      <c r="AY64" s="116"/>
      <c r="AZ64" s="116"/>
      <c r="BA64" s="116"/>
      <c r="BB64" s="116"/>
      <c r="BC64" s="116"/>
      <c r="BD64" s="116"/>
      <c r="BE64" s="116"/>
      <c r="BF64" s="116"/>
      <c r="BG64" s="116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</row>
    <row r="65" spans="1:72" ht="29.25" customHeight="1" x14ac:dyDescent="0.2">
      <c r="A65" s="107" t="s">
        <v>94</v>
      </c>
      <c r="B65" s="107"/>
      <c r="C65" s="107"/>
      <c r="D65" s="107"/>
      <c r="E65" s="114" t="s">
        <v>95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83">
        <f>39703.59+AD65</f>
        <v>53022.119999999995</v>
      </c>
      <c r="U65" s="83"/>
      <c r="V65" s="83"/>
      <c r="W65" s="83"/>
      <c r="X65" s="83"/>
      <c r="Y65" s="83"/>
      <c r="Z65" s="83"/>
      <c r="AA65" s="83"/>
      <c r="AB65" s="83"/>
      <c r="AC65" s="83"/>
      <c r="AD65" s="83">
        <f t="shared" si="0"/>
        <v>13318.529999999999</v>
      </c>
      <c r="AE65" s="83"/>
      <c r="AF65" s="83"/>
      <c r="AG65" s="83"/>
      <c r="AH65" s="83"/>
      <c r="AI65" s="83"/>
      <c r="AJ65" s="83"/>
      <c r="AK65" s="83"/>
      <c r="AL65" s="83"/>
      <c r="AM65" s="83"/>
      <c r="AN65" s="115">
        <v>1725.96</v>
      </c>
      <c r="AO65" s="115"/>
      <c r="AP65" s="115"/>
      <c r="AQ65" s="115"/>
      <c r="AR65" s="115"/>
      <c r="AS65" s="115"/>
      <c r="AT65" s="115"/>
      <c r="AU65" s="115"/>
      <c r="AV65" s="115"/>
      <c r="AW65" s="115"/>
      <c r="AX65" s="116">
        <v>11592.57</v>
      </c>
      <c r="AY65" s="116"/>
      <c r="AZ65" s="116"/>
      <c r="BA65" s="116"/>
      <c r="BB65" s="116"/>
      <c r="BC65" s="116"/>
      <c r="BD65" s="116"/>
      <c r="BE65" s="116"/>
      <c r="BF65" s="116"/>
      <c r="BG65" s="116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</row>
    <row r="66" spans="1:72" ht="29.25" customHeight="1" x14ac:dyDescent="0.2">
      <c r="A66" s="107" t="s">
        <v>96</v>
      </c>
      <c r="B66" s="107"/>
      <c r="C66" s="107"/>
      <c r="D66" s="107"/>
      <c r="E66" s="114" t="s">
        <v>97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83">
        <f>35320.3+AD66</f>
        <v>47179.670000000006</v>
      </c>
      <c r="U66" s="83"/>
      <c r="V66" s="83"/>
      <c r="W66" s="83"/>
      <c r="X66" s="83"/>
      <c r="Y66" s="83"/>
      <c r="Z66" s="83"/>
      <c r="AA66" s="83"/>
      <c r="AB66" s="83"/>
      <c r="AC66" s="83"/>
      <c r="AD66" s="83">
        <f t="shared" si="0"/>
        <v>11859.37</v>
      </c>
      <c r="AE66" s="83"/>
      <c r="AF66" s="83"/>
      <c r="AG66" s="83"/>
      <c r="AH66" s="83"/>
      <c r="AI66" s="83"/>
      <c r="AJ66" s="83"/>
      <c r="AK66" s="83"/>
      <c r="AL66" s="83"/>
      <c r="AM66" s="83"/>
      <c r="AN66" s="116">
        <v>0</v>
      </c>
      <c r="AO66" s="116"/>
      <c r="AP66" s="116"/>
      <c r="AQ66" s="116"/>
      <c r="AR66" s="116"/>
      <c r="AS66" s="116"/>
      <c r="AT66" s="116"/>
      <c r="AU66" s="116"/>
      <c r="AV66" s="116"/>
      <c r="AW66" s="116"/>
      <c r="AX66" s="116">
        <v>11859.37</v>
      </c>
      <c r="AY66" s="116"/>
      <c r="AZ66" s="116"/>
      <c r="BA66" s="116"/>
      <c r="BB66" s="116"/>
      <c r="BC66" s="116"/>
      <c r="BD66" s="116"/>
      <c r="BE66" s="116"/>
      <c r="BF66" s="116"/>
      <c r="BG66" s="116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69" customHeight="1" x14ac:dyDescent="0.2">
      <c r="A67" s="107" t="s">
        <v>98</v>
      </c>
      <c r="B67" s="107"/>
      <c r="C67" s="107"/>
      <c r="D67" s="107"/>
      <c r="E67" s="114" t="s">
        <v>99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83">
        <v>0</v>
      </c>
      <c r="U67" s="83"/>
      <c r="V67" s="83"/>
      <c r="W67" s="83"/>
      <c r="X67" s="83"/>
      <c r="Y67" s="83"/>
      <c r="Z67" s="83"/>
      <c r="AA67" s="83"/>
      <c r="AB67" s="83"/>
      <c r="AC67" s="83"/>
      <c r="AD67" s="83">
        <v>0</v>
      </c>
      <c r="AE67" s="83"/>
      <c r="AF67" s="83"/>
      <c r="AG67" s="83"/>
      <c r="AH67" s="83"/>
      <c r="AI67" s="83"/>
      <c r="AJ67" s="83"/>
      <c r="AK67" s="83"/>
      <c r="AL67" s="83"/>
      <c r="AM67" s="83"/>
      <c r="AN67" s="116">
        <v>0</v>
      </c>
      <c r="AO67" s="116"/>
      <c r="AP67" s="116"/>
      <c r="AQ67" s="116"/>
      <c r="AR67" s="116"/>
      <c r="AS67" s="116"/>
      <c r="AT67" s="116"/>
      <c r="AU67" s="116"/>
      <c r="AV67" s="116"/>
      <c r="AW67" s="116"/>
      <c r="AX67" s="116">
        <v>0</v>
      </c>
      <c r="AY67" s="116"/>
      <c r="AZ67" s="116"/>
      <c r="BA67" s="116"/>
      <c r="BB67" s="116"/>
      <c r="BC67" s="116"/>
      <c r="BD67" s="116"/>
      <c r="BE67" s="116"/>
      <c r="BF67" s="116"/>
      <c r="BG67" s="116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</row>
    <row r="68" spans="1:72" ht="75" customHeight="1" x14ac:dyDescent="0.2">
      <c r="A68" s="107" t="s">
        <v>100</v>
      </c>
      <c r="B68" s="107"/>
      <c r="C68" s="107"/>
      <c r="D68" s="107"/>
      <c r="E68" s="114" t="s">
        <v>101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83">
        <f>663740.48+AD68</f>
        <v>781112.30999999994</v>
      </c>
      <c r="U68" s="83"/>
      <c r="V68" s="83"/>
      <c r="W68" s="83"/>
      <c r="X68" s="83"/>
      <c r="Y68" s="83"/>
      <c r="Z68" s="83"/>
      <c r="AA68" s="83"/>
      <c r="AB68" s="83"/>
      <c r="AC68" s="83"/>
      <c r="AD68" s="83">
        <f t="shared" si="0"/>
        <v>117371.82999999999</v>
      </c>
      <c r="AE68" s="83"/>
      <c r="AF68" s="83"/>
      <c r="AG68" s="83"/>
      <c r="AH68" s="83"/>
      <c r="AI68" s="83"/>
      <c r="AJ68" s="83"/>
      <c r="AK68" s="83"/>
      <c r="AL68" s="83"/>
      <c r="AM68" s="83"/>
      <c r="AN68" s="115">
        <f>133110.72+3422.52-19161.41</f>
        <v>117371.82999999999</v>
      </c>
      <c r="AO68" s="115"/>
      <c r="AP68" s="115"/>
      <c r="AQ68" s="115"/>
      <c r="AR68" s="115"/>
      <c r="AS68" s="115"/>
      <c r="AT68" s="115"/>
      <c r="AU68" s="115"/>
      <c r="AV68" s="115"/>
      <c r="AW68" s="115"/>
      <c r="AX68" s="116">
        <v>0</v>
      </c>
      <c r="AY68" s="116"/>
      <c r="AZ68" s="116"/>
      <c r="BA68" s="116"/>
      <c r="BB68" s="116"/>
      <c r="BC68" s="116"/>
      <c r="BD68" s="116"/>
      <c r="BE68" s="116"/>
      <c r="BF68" s="116"/>
      <c r="BG68" s="116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65.25" customHeight="1" x14ac:dyDescent="0.2">
      <c r="A69" s="107" t="s">
        <v>102</v>
      </c>
      <c r="B69" s="107"/>
      <c r="C69" s="107"/>
      <c r="D69" s="107"/>
      <c r="E69" s="114" t="s">
        <v>103</v>
      </c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83">
        <f>148249.42+AD69</f>
        <v>196800.25</v>
      </c>
      <c r="U69" s="83"/>
      <c r="V69" s="83"/>
      <c r="W69" s="83"/>
      <c r="X69" s="83"/>
      <c r="Y69" s="83"/>
      <c r="Z69" s="83"/>
      <c r="AA69" s="83"/>
      <c r="AB69" s="83"/>
      <c r="AC69" s="83"/>
      <c r="AD69" s="83">
        <f t="shared" si="0"/>
        <v>48550.83</v>
      </c>
      <c r="AE69" s="83"/>
      <c r="AF69" s="83"/>
      <c r="AG69" s="83"/>
      <c r="AH69" s="83"/>
      <c r="AI69" s="83"/>
      <c r="AJ69" s="83"/>
      <c r="AK69" s="83"/>
      <c r="AL69" s="83"/>
      <c r="AM69" s="83"/>
      <c r="AN69" s="116">
        <v>0</v>
      </c>
      <c r="AO69" s="116"/>
      <c r="AP69" s="116"/>
      <c r="AQ69" s="116"/>
      <c r="AR69" s="116"/>
      <c r="AS69" s="116"/>
      <c r="AT69" s="116"/>
      <c r="AU69" s="116"/>
      <c r="AV69" s="116"/>
      <c r="AW69" s="116"/>
      <c r="AX69" s="116">
        <v>48550.83</v>
      </c>
      <c r="AY69" s="116"/>
      <c r="AZ69" s="116"/>
      <c r="BA69" s="116"/>
      <c r="BB69" s="116"/>
      <c r="BC69" s="116"/>
      <c r="BD69" s="116"/>
      <c r="BE69" s="116"/>
      <c r="BF69" s="116"/>
      <c r="BG69" s="116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</row>
    <row r="70" spans="1:72" ht="62.25" customHeight="1" x14ac:dyDescent="0.2">
      <c r="A70" s="107" t="s">
        <v>104</v>
      </c>
      <c r="B70" s="107"/>
      <c r="C70" s="107"/>
      <c r="D70" s="107"/>
      <c r="E70" s="114" t="s">
        <v>105</v>
      </c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83">
        <f>29972.82+AD70</f>
        <v>44959.22</v>
      </c>
      <c r="U70" s="83"/>
      <c r="V70" s="83"/>
      <c r="W70" s="83"/>
      <c r="X70" s="83"/>
      <c r="Y70" s="83"/>
      <c r="Z70" s="83"/>
      <c r="AA70" s="83"/>
      <c r="AB70" s="83"/>
      <c r="AC70" s="83"/>
      <c r="AD70" s="83">
        <f>SUM(AN70:BG70)</f>
        <v>14986.4</v>
      </c>
      <c r="AE70" s="83"/>
      <c r="AF70" s="83"/>
      <c r="AG70" s="83"/>
      <c r="AH70" s="83"/>
      <c r="AI70" s="83"/>
      <c r="AJ70" s="83"/>
      <c r="AK70" s="83"/>
      <c r="AL70" s="83"/>
      <c r="AM70" s="83"/>
      <c r="AN70" s="116">
        <v>0</v>
      </c>
      <c r="AO70" s="116"/>
      <c r="AP70" s="116"/>
      <c r="AQ70" s="116"/>
      <c r="AR70" s="116"/>
      <c r="AS70" s="116"/>
      <c r="AT70" s="116"/>
      <c r="AU70" s="116"/>
      <c r="AV70" s="116"/>
      <c r="AW70" s="116"/>
      <c r="AX70" s="116">
        <v>14986.4</v>
      </c>
      <c r="AY70" s="116"/>
      <c r="AZ70" s="116"/>
      <c r="BA70" s="116"/>
      <c r="BB70" s="116"/>
      <c r="BC70" s="116"/>
      <c r="BD70" s="116"/>
      <c r="BE70" s="116"/>
      <c r="BF70" s="116"/>
      <c r="BG70" s="116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63.75" customHeight="1" x14ac:dyDescent="0.2">
      <c r="A71" s="107" t="s">
        <v>106</v>
      </c>
      <c r="B71" s="107"/>
      <c r="C71" s="107"/>
      <c r="D71" s="107"/>
      <c r="E71" s="114" t="s">
        <v>107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83">
        <f>4417.92+AD71</f>
        <v>4417.92</v>
      </c>
      <c r="U71" s="83"/>
      <c r="V71" s="83"/>
      <c r="W71" s="83"/>
      <c r="X71" s="83"/>
      <c r="Y71" s="83"/>
      <c r="Z71" s="83"/>
      <c r="AA71" s="83"/>
      <c r="AB71" s="83"/>
      <c r="AC71" s="83"/>
      <c r="AD71" s="83">
        <f>SUM(AN71:BG71)</f>
        <v>0</v>
      </c>
      <c r="AE71" s="83"/>
      <c r="AF71" s="83"/>
      <c r="AG71" s="83"/>
      <c r="AH71" s="83"/>
      <c r="AI71" s="83"/>
      <c r="AJ71" s="83"/>
      <c r="AK71" s="83"/>
      <c r="AL71" s="83"/>
      <c r="AM71" s="83"/>
      <c r="AN71" s="116">
        <v>0</v>
      </c>
      <c r="AO71" s="116"/>
      <c r="AP71" s="116"/>
      <c r="AQ71" s="116"/>
      <c r="AR71" s="116"/>
      <c r="AS71" s="116"/>
      <c r="AT71" s="116"/>
      <c r="AU71" s="116"/>
      <c r="AV71" s="116"/>
      <c r="AW71" s="116"/>
      <c r="AX71" s="116">
        <v>0</v>
      </c>
      <c r="AY71" s="116"/>
      <c r="AZ71" s="116"/>
      <c r="BA71" s="116"/>
      <c r="BB71" s="116"/>
      <c r="BC71" s="116"/>
      <c r="BD71" s="116"/>
      <c r="BE71" s="116"/>
      <c r="BF71" s="116"/>
      <c r="BG71" s="116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</row>
    <row r="72" spans="1:72" ht="68.25" customHeight="1" x14ac:dyDescent="0.2">
      <c r="A72" s="107" t="s">
        <v>108</v>
      </c>
      <c r="B72" s="107"/>
      <c r="C72" s="107"/>
      <c r="D72" s="107"/>
      <c r="E72" s="114" t="s">
        <v>109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83">
        <v>0</v>
      </c>
      <c r="U72" s="83"/>
      <c r="V72" s="83"/>
      <c r="W72" s="83"/>
      <c r="X72" s="83"/>
      <c r="Y72" s="83"/>
      <c r="Z72" s="83"/>
      <c r="AA72" s="83"/>
      <c r="AB72" s="83"/>
      <c r="AC72" s="83"/>
      <c r="AD72" s="83">
        <f>SUM(AN72:BG72)</f>
        <v>0</v>
      </c>
      <c r="AE72" s="83"/>
      <c r="AF72" s="83"/>
      <c r="AG72" s="83"/>
      <c r="AH72" s="83"/>
      <c r="AI72" s="83"/>
      <c r="AJ72" s="83"/>
      <c r="AK72" s="83"/>
      <c r="AL72" s="83"/>
      <c r="AM72" s="83"/>
      <c r="AN72" s="116">
        <v>0</v>
      </c>
      <c r="AO72" s="116"/>
      <c r="AP72" s="116"/>
      <c r="AQ72" s="116"/>
      <c r="AR72" s="116"/>
      <c r="AS72" s="116"/>
      <c r="AT72" s="116"/>
      <c r="AU72" s="116"/>
      <c r="AV72" s="116"/>
      <c r="AW72" s="116"/>
      <c r="AX72" s="116">
        <v>0</v>
      </c>
      <c r="AY72" s="116"/>
      <c r="AZ72" s="116"/>
      <c r="BA72" s="116"/>
      <c r="BB72" s="116"/>
      <c r="BC72" s="116"/>
      <c r="BD72" s="116"/>
      <c r="BE72" s="116"/>
      <c r="BF72" s="116"/>
      <c r="BG72" s="116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46.5" customHeight="1" x14ac:dyDescent="0.2">
      <c r="A73" s="107" t="s">
        <v>110</v>
      </c>
      <c r="B73" s="107"/>
      <c r="C73" s="107"/>
      <c r="D73" s="107"/>
      <c r="E73" s="114" t="s">
        <v>111</v>
      </c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83">
        <f>14457.87+AD73</f>
        <v>19277.16</v>
      </c>
      <c r="U73" s="83"/>
      <c r="V73" s="83"/>
      <c r="W73" s="83"/>
      <c r="X73" s="83"/>
      <c r="Y73" s="83"/>
      <c r="Z73" s="83"/>
      <c r="AA73" s="83"/>
      <c r="AB73" s="83"/>
      <c r="AC73" s="83"/>
      <c r="AD73" s="83">
        <f>SUM(AN73:BG73)</f>
        <v>4819.29</v>
      </c>
      <c r="AE73" s="83"/>
      <c r="AF73" s="83"/>
      <c r="AG73" s="83"/>
      <c r="AH73" s="83"/>
      <c r="AI73" s="83"/>
      <c r="AJ73" s="83"/>
      <c r="AK73" s="83"/>
      <c r="AL73" s="83"/>
      <c r="AM73" s="83"/>
      <c r="AN73" s="116">
        <v>0</v>
      </c>
      <c r="AO73" s="116"/>
      <c r="AP73" s="116"/>
      <c r="AQ73" s="116"/>
      <c r="AR73" s="116"/>
      <c r="AS73" s="116"/>
      <c r="AT73" s="116"/>
      <c r="AU73" s="116"/>
      <c r="AV73" s="116"/>
      <c r="AW73" s="116"/>
      <c r="AX73" s="116">
        <v>4819.29</v>
      </c>
      <c r="AY73" s="116"/>
      <c r="AZ73" s="116"/>
      <c r="BA73" s="116"/>
      <c r="BB73" s="116"/>
      <c r="BC73" s="116"/>
      <c r="BD73" s="116"/>
      <c r="BE73" s="116"/>
      <c r="BF73" s="116"/>
      <c r="BG73" s="116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</row>
    <row r="74" spans="1:72" ht="67.5" customHeight="1" x14ac:dyDescent="0.2">
      <c r="A74" s="107" t="s">
        <v>112</v>
      </c>
      <c r="B74" s="107"/>
      <c r="C74" s="107"/>
      <c r="D74" s="107"/>
      <c r="E74" s="114" t="s">
        <v>113</v>
      </c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83">
        <f>39325.18+AD74</f>
        <v>52764.58</v>
      </c>
      <c r="U74" s="83"/>
      <c r="V74" s="83"/>
      <c r="W74" s="83"/>
      <c r="X74" s="83"/>
      <c r="Y74" s="83"/>
      <c r="Z74" s="83"/>
      <c r="AA74" s="83"/>
      <c r="AB74" s="83"/>
      <c r="AC74" s="83"/>
      <c r="AD74" s="83">
        <f>SUM(AN74:BG74)</f>
        <v>13439.4</v>
      </c>
      <c r="AE74" s="83"/>
      <c r="AF74" s="83"/>
      <c r="AG74" s="83"/>
      <c r="AH74" s="83"/>
      <c r="AI74" s="83"/>
      <c r="AJ74" s="83"/>
      <c r="AK74" s="83"/>
      <c r="AL74" s="83"/>
      <c r="AM74" s="83"/>
      <c r="AN74" s="116">
        <v>0</v>
      </c>
      <c r="AO74" s="116"/>
      <c r="AP74" s="116"/>
      <c r="AQ74" s="116"/>
      <c r="AR74" s="116"/>
      <c r="AS74" s="116"/>
      <c r="AT74" s="116"/>
      <c r="AU74" s="116"/>
      <c r="AV74" s="116"/>
      <c r="AW74" s="116"/>
      <c r="AX74" s="116">
        <v>13439.4</v>
      </c>
      <c r="AY74" s="116"/>
      <c r="AZ74" s="116"/>
      <c r="BA74" s="116"/>
      <c r="BB74" s="116"/>
      <c r="BC74" s="116"/>
      <c r="BD74" s="116"/>
      <c r="BE74" s="116"/>
      <c r="BF74" s="116"/>
      <c r="BG74" s="116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46.5" customHeight="1" x14ac:dyDescent="0.2">
      <c r="A75" s="107" t="s">
        <v>114</v>
      </c>
      <c r="B75" s="107"/>
      <c r="C75" s="107"/>
      <c r="D75" s="107"/>
      <c r="E75" s="114" t="s">
        <v>115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83">
        <f>15577.1+AD75</f>
        <v>17628.12</v>
      </c>
      <c r="U75" s="83"/>
      <c r="V75" s="83"/>
      <c r="W75" s="83"/>
      <c r="X75" s="83"/>
      <c r="Y75" s="83"/>
      <c r="Z75" s="83"/>
      <c r="AA75" s="83"/>
      <c r="AB75" s="83"/>
      <c r="AC75" s="83"/>
      <c r="AD75" s="83">
        <f t="shared" si="0"/>
        <v>2051.02</v>
      </c>
      <c r="AE75" s="83"/>
      <c r="AF75" s="83"/>
      <c r="AG75" s="83"/>
      <c r="AH75" s="83"/>
      <c r="AI75" s="83"/>
      <c r="AJ75" s="83"/>
      <c r="AK75" s="83"/>
      <c r="AL75" s="83"/>
      <c r="AM75" s="83"/>
      <c r="AN75" s="116">
        <v>0</v>
      </c>
      <c r="AO75" s="116"/>
      <c r="AP75" s="116"/>
      <c r="AQ75" s="116"/>
      <c r="AR75" s="116"/>
      <c r="AS75" s="116"/>
      <c r="AT75" s="116"/>
      <c r="AU75" s="116"/>
      <c r="AV75" s="116"/>
      <c r="AW75" s="116"/>
      <c r="AX75" s="116">
        <v>2051.02</v>
      </c>
      <c r="AY75" s="116"/>
      <c r="AZ75" s="116"/>
      <c r="BA75" s="116"/>
      <c r="BB75" s="116"/>
      <c r="BC75" s="116"/>
      <c r="BD75" s="116"/>
      <c r="BE75" s="116"/>
      <c r="BF75" s="116"/>
      <c r="BG75" s="116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</row>
    <row r="76" spans="1:72" ht="46.5" customHeight="1" x14ac:dyDescent="0.2">
      <c r="A76" s="107" t="s">
        <v>116</v>
      </c>
      <c r="B76" s="107"/>
      <c r="C76" s="107"/>
      <c r="D76" s="107"/>
      <c r="E76" s="114" t="s">
        <v>117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83">
        <f>61849.27+AD76</f>
        <v>69431.01999999999</v>
      </c>
      <c r="U76" s="83"/>
      <c r="V76" s="83"/>
      <c r="W76" s="83"/>
      <c r="X76" s="83"/>
      <c r="Y76" s="83"/>
      <c r="Z76" s="83"/>
      <c r="AA76" s="83"/>
      <c r="AB76" s="83"/>
      <c r="AC76" s="83"/>
      <c r="AD76" s="83">
        <f t="shared" si="0"/>
        <v>7581.75</v>
      </c>
      <c r="AE76" s="83"/>
      <c r="AF76" s="83"/>
      <c r="AG76" s="83"/>
      <c r="AH76" s="83"/>
      <c r="AI76" s="83"/>
      <c r="AJ76" s="83"/>
      <c r="AK76" s="83"/>
      <c r="AL76" s="83"/>
      <c r="AM76" s="83"/>
      <c r="AN76" s="115">
        <v>0</v>
      </c>
      <c r="AO76" s="115"/>
      <c r="AP76" s="115"/>
      <c r="AQ76" s="115"/>
      <c r="AR76" s="115"/>
      <c r="AS76" s="115"/>
      <c r="AT76" s="115"/>
      <c r="AU76" s="115"/>
      <c r="AV76" s="115"/>
      <c r="AW76" s="115"/>
      <c r="AX76" s="116">
        <v>7581.75</v>
      </c>
      <c r="AY76" s="116"/>
      <c r="AZ76" s="116"/>
      <c r="BA76" s="116"/>
      <c r="BB76" s="116"/>
      <c r="BC76" s="116"/>
      <c r="BD76" s="116"/>
      <c r="BE76" s="116"/>
      <c r="BF76" s="116"/>
      <c r="BG76" s="116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68.25" customHeight="1" x14ac:dyDescent="0.2">
      <c r="A77" s="107" t="s">
        <v>118</v>
      </c>
      <c r="B77" s="107"/>
      <c r="C77" s="107"/>
      <c r="D77" s="107"/>
      <c r="E77" s="114" t="s">
        <v>119</v>
      </c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83">
        <v>0</v>
      </c>
      <c r="U77" s="83"/>
      <c r="V77" s="83"/>
      <c r="W77" s="83"/>
      <c r="X77" s="83"/>
      <c r="Y77" s="83"/>
      <c r="Z77" s="83"/>
      <c r="AA77" s="83"/>
      <c r="AB77" s="83"/>
      <c r="AC77" s="83"/>
      <c r="AD77" s="83">
        <v>0</v>
      </c>
      <c r="AE77" s="83"/>
      <c r="AF77" s="83"/>
      <c r="AG77" s="83"/>
      <c r="AH77" s="83"/>
      <c r="AI77" s="83"/>
      <c r="AJ77" s="83"/>
      <c r="AK77" s="83"/>
      <c r="AL77" s="83"/>
      <c r="AM77" s="83"/>
      <c r="AN77" s="116">
        <v>0</v>
      </c>
      <c r="AO77" s="116"/>
      <c r="AP77" s="116"/>
      <c r="AQ77" s="116"/>
      <c r="AR77" s="116"/>
      <c r="AS77" s="116"/>
      <c r="AT77" s="116"/>
      <c r="AU77" s="116"/>
      <c r="AV77" s="116"/>
      <c r="AW77" s="116"/>
      <c r="AX77" s="116">
        <v>0</v>
      </c>
      <c r="AY77" s="116"/>
      <c r="AZ77" s="116"/>
      <c r="BA77" s="116"/>
      <c r="BB77" s="116"/>
      <c r="BC77" s="116"/>
      <c r="BD77" s="116"/>
      <c r="BE77" s="116"/>
      <c r="BF77" s="116"/>
      <c r="BG77" s="116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</row>
    <row r="78" spans="1:72" ht="12.75" x14ac:dyDescent="0.2">
      <c r="A78" s="107">
        <v>6</v>
      </c>
      <c r="B78" s="107"/>
      <c r="C78" s="107"/>
      <c r="D78" s="107"/>
      <c r="E78" s="117" t="s">
        <v>120</v>
      </c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8" t="s">
        <v>121</v>
      </c>
      <c r="AI78" s="118"/>
      <c r="AJ78" s="118"/>
      <c r="AK78" s="118"/>
      <c r="AL78" s="118"/>
      <c r="AM78" s="119"/>
      <c r="AN78" s="120" t="s">
        <v>74</v>
      </c>
      <c r="AO78" s="120"/>
      <c r="AP78" s="120"/>
      <c r="AQ78" s="120"/>
      <c r="AR78" s="120"/>
      <c r="AS78" s="30">
        <f>ROUND(P23*BQ16*12,2)</f>
        <v>1793653.22</v>
      </c>
      <c r="AT78" s="30"/>
      <c r="AU78" s="30"/>
      <c r="AV78" s="30"/>
      <c r="AW78" s="30"/>
      <c r="AX78" s="30"/>
      <c r="AY78" s="30"/>
      <c r="AZ78" s="30"/>
      <c r="BA78" s="121" t="s">
        <v>24</v>
      </c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</row>
    <row r="79" spans="1:72" ht="11.25" customHeight="1" x14ac:dyDescent="0.2">
      <c r="A79" s="107"/>
      <c r="B79" s="107"/>
      <c r="C79" s="107"/>
      <c r="D79" s="107"/>
      <c r="E79" s="122" t="s">
        <v>122</v>
      </c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3" t="s">
        <v>123</v>
      </c>
      <c r="AH79" s="123"/>
      <c r="AI79" s="123"/>
      <c r="AJ79" s="123"/>
      <c r="AK79" s="123"/>
      <c r="AL79" s="123"/>
      <c r="AM79" s="123"/>
      <c r="AN79" s="124" t="s">
        <v>16</v>
      </c>
      <c r="AO79" s="124"/>
      <c r="AP79" s="124"/>
      <c r="AQ79" s="124"/>
      <c r="AR79" s="124"/>
      <c r="AS79" s="30"/>
      <c r="AT79" s="30"/>
      <c r="AU79" s="30"/>
      <c r="AV79" s="30"/>
      <c r="AW79" s="30"/>
      <c r="AX79" s="30"/>
      <c r="AY79" s="30"/>
      <c r="AZ79" s="30"/>
      <c r="BA79" s="125" t="s">
        <v>17</v>
      </c>
      <c r="BB79" s="125"/>
      <c r="BC79" s="125"/>
      <c r="BD79" s="125"/>
      <c r="BE79" s="125"/>
      <c r="BF79" s="30">
        <f>ROUND(AS78/4,2)</f>
        <v>448413.31</v>
      </c>
      <c r="BG79" s="30"/>
      <c r="BH79" s="30"/>
      <c r="BI79" s="30"/>
      <c r="BJ79" s="30"/>
      <c r="BK79" s="30"/>
      <c r="BL79" s="125" t="s">
        <v>18</v>
      </c>
      <c r="BM79" s="125"/>
      <c r="BN79" s="125"/>
      <c r="BO79" s="125"/>
      <c r="BP79" s="30">
        <f>ROUND(BF79/3,2)</f>
        <v>149471.1</v>
      </c>
      <c r="BQ79" s="30"/>
      <c r="BR79" s="30"/>
      <c r="BS79" s="30"/>
      <c r="BT79" s="30"/>
    </row>
    <row r="80" spans="1:72" ht="11.25" customHeight="1" x14ac:dyDescent="0.2">
      <c r="A80" s="107"/>
      <c r="B80" s="107"/>
      <c r="C80" s="107"/>
      <c r="D80" s="107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3"/>
      <c r="AH80" s="123"/>
      <c r="AI80" s="123"/>
      <c r="AJ80" s="123"/>
      <c r="AK80" s="123"/>
      <c r="AL80" s="123"/>
      <c r="AM80" s="123"/>
      <c r="AN80" s="124"/>
      <c r="AO80" s="124"/>
      <c r="AP80" s="124"/>
      <c r="AQ80" s="124"/>
      <c r="AR80" s="124"/>
      <c r="AS80" s="30"/>
      <c r="AT80" s="30"/>
      <c r="AU80" s="30"/>
      <c r="AV80" s="30"/>
      <c r="AW80" s="30"/>
      <c r="AX80" s="30"/>
      <c r="AY80" s="30"/>
      <c r="AZ80" s="30"/>
      <c r="BA80" s="125"/>
      <c r="BB80" s="125"/>
      <c r="BC80" s="125"/>
      <c r="BD80" s="125"/>
      <c r="BE80" s="125"/>
      <c r="BF80" s="30"/>
      <c r="BG80" s="30"/>
      <c r="BH80" s="30"/>
      <c r="BI80" s="30"/>
      <c r="BJ80" s="30"/>
      <c r="BK80" s="30"/>
      <c r="BL80" s="125"/>
      <c r="BM80" s="125"/>
      <c r="BN80" s="125"/>
      <c r="BO80" s="125"/>
      <c r="BP80" s="30"/>
      <c r="BQ80" s="30"/>
      <c r="BR80" s="30"/>
      <c r="BS80" s="30"/>
      <c r="BT80" s="30"/>
    </row>
    <row r="81" spans="1:75" ht="12.75" x14ac:dyDescent="0.2">
      <c r="A81" s="107"/>
      <c r="B81" s="107"/>
      <c r="C81" s="107"/>
      <c r="D81" s="107"/>
      <c r="E81" s="126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8" t="s">
        <v>124</v>
      </c>
      <c r="AC81" s="129" t="s">
        <v>125</v>
      </c>
      <c r="AD81" s="127"/>
      <c r="AE81" s="127"/>
      <c r="AF81" s="127"/>
      <c r="AG81" s="130"/>
      <c r="AH81" s="130"/>
      <c r="AI81" s="130"/>
      <c r="AJ81" s="130"/>
      <c r="AK81" s="130"/>
      <c r="AL81" s="130"/>
      <c r="AM81" s="131"/>
      <c r="AN81" s="125" t="s">
        <v>126</v>
      </c>
      <c r="AO81" s="125"/>
      <c r="AP81" s="125"/>
      <c r="AQ81" s="125"/>
      <c r="AR81" s="125"/>
      <c r="AS81" s="30">
        <f>ROUND(AC23*BQ16*12,2)</f>
        <v>1383433.13</v>
      </c>
      <c r="AT81" s="30"/>
      <c r="AU81" s="30"/>
      <c r="AV81" s="30"/>
      <c r="AW81" s="30"/>
      <c r="AX81" s="30"/>
      <c r="AY81" s="30"/>
      <c r="AZ81" s="30"/>
      <c r="BA81" s="125" t="s">
        <v>17</v>
      </c>
      <c r="BB81" s="125"/>
      <c r="BC81" s="125"/>
      <c r="BD81" s="125"/>
      <c r="BE81" s="125"/>
      <c r="BF81" s="30">
        <f>ROUND(AS81/4,2)</f>
        <v>345858.28</v>
      </c>
      <c r="BG81" s="30"/>
      <c r="BH81" s="30"/>
      <c r="BI81" s="30"/>
      <c r="BJ81" s="30"/>
      <c r="BK81" s="30"/>
      <c r="BL81" s="125" t="s">
        <v>18</v>
      </c>
      <c r="BM81" s="125"/>
      <c r="BN81" s="125"/>
      <c r="BO81" s="125"/>
      <c r="BP81" s="30">
        <f>ROUND(BF81/3,2)</f>
        <v>115286.09</v>
      </c>
      <c r="BQ81" s="30"/>
      <c r="BR81" s="30"/>
      <c r="BS81" s="30"/>
      <c r="BT81" s="30"/>
    </row>
    <row r="83" spans="1:75" ht="12" x14ac:dyDescent="0.2">
      <c r="E83" s="132" t="s">
        <v>127</v>
      </c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</row>
    <row r="84" spans="1:75" ht="12" x14ac:dyDescent="0.2">
      <c r="E84" s="132" t="s">
        <v>128</v>
      </c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</row>
    <row r="85" spans="1:75" ht="12" x14ac:dyDescent="0.2">
      <c r="E85" s="132" t="s">
        <v>129</v>
      </c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</row>
    <row r="86" spans="1:75" ht="12" x14ac:dyDescent="0.2">
      <c r="E86" s="132" t="s">
        <v>130</v>
      </c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</row>
    <row r="88" spans="1:75" s="133" customFormat="1" ht="12.75" x14ac:dyDescent="0.2"/>
    <row r="89" spans="1:75" s="134" customFormat="1" ht="19.5" customHeight="1" x14ac:dyDescent="0.25">
      <c r="I89" s="135" t="s">
        <v>131</v>
      </c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4" t="s">
        <v>132</v>
      </c>
      <c r="AY89" s="137" t="s">
        <v>133</v>
      </c>
      <c r="AZ89" s="137"/>
      <c r="BA89" s="137"/>
      <c r="BB89" s="137"/>
      <c r="BC89" s="137"/>
      <c r="BD89" s="137"/>
      <c r="BE89" s="137"/>
      <c r="BF89" s="137"/>
      <c r="BG89" s="137"/>
      <c r="BH89" s="137"/>
      <c r="BI89" s="134" t="s">
        <v>132</v>
      </c>
    </row>
    <row r="90" spans="1:75" s="134" customFormat="1" ht="15" x14ac:dyDescent="0.25"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75" s="134" customFormat="1" ht="15" x14ac:dyDescent="0.25"/>
    <row r="92" spans="1:75" s="133" customFormat="1" ht="15" x14ac:dyDescent="0.25">
      <c r="E92" s="134"/>
      <c r="F92" s="134"/>
      <c r="G92" s="134"/>
      <c r="H92" s="134"/>
      <c r="I92" s="140" t="s">
        <v>134</v>
      </c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0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4" t="s">
        <v>132</v>
      </c>
      <c r="AY92" s="137" t="s">
        <v>135</v>
      </c>
      <c r="AZ92" s="137"/>
      <c r="BA92" s="137"/>
      <c r="BB92" s="137"/>
      <c r="BC92" s="137"/>
      <c r="BD92" s="137"/>
      <c r="BE92" s="137"/>
      <c r="BF92" s="137"/>
      <c r="BG92" s="137"/>
      <c r="BH92" s="137"/>
      <c r="BI92" s="134" t="s">
        <v>132</v>
      </c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</row>
    <row r="93" spans="1:75" s="133" customFormat="1" ht="12.75" x14ac:dyDescent="0.2"/>
    <row r="94" spans="1:75" s="133" customFormat="1" ht="12.75" x14ac:dyDescent="0.2"/>
    <row r="95" spans="1:75" ht="12.75" x14ac:dyDescent="0.2"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</row>
    <row r="96" spans="1:75" ht="12.75" x14ac:dyDescent="0.2"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 t="s">
        <v>136</v>
      </c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 t="s">
        <v>137</v>
      </c>
      <c r="BC96" s="133"/>
      <c r="BD96" s="133"/>
      <c r="BE96" s="133"/>
      <c r="BF96" s="133"/>
      <c r="BG96" s="133"/>
      <c r="BH96" s="141" t="s">
        <v>138</v>
      </c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33"/>
    </row>
    <row r="97" spans="5:75" ht="12.75" x14ac:dyDescent="0.2"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 t="s">
        <v>139</v>
      </c>
      <c r="BC97" s="133"/>
      <c r="BD97" s="133"/>
      <c r="BE97" s="133"/>
      <c r="BF97" s="141" t="s">
        <v>140</v>
      </c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33"/>
    </row>
  </sheetData>
  <mergeCells count="281">
    <mergeCell ref="BH96:BV96"/>
    <mergeCell ref="BF97:BV97"/>
    <mergeCell ref="I89:AA89"/>
    <mergeCell ref="AB89:AW89"/>
    <mergeCell ref="AY89:BH89"/>
    <mergeCell ref="I92:Z92"/>
    <mergeCell ref="AB92:AW92"/>
    <mergeCell ref="AY92:BH92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55000000000000004" bottom="0.17" header="0.5" footer="0.17"/>
  <pageSetup paperSize="9" scale="92" orientation="landscape" r:id="rId1"/>
  <headerFooter alignWithMargins="0"/>
  <rowBreaks count="4" manualBreakCount="4">
    <brk id="49" max="16383" man="1"/>
    <brk id="297" max="65535" man="1"/>
    <brk id="396" max="65535" man="1"/>
    <brk id="49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2013-03-26T10:58:33Z</dcterms:created>
  <dcterms:modified xsi:type="dcterms:W3CDTF">2013-03-26T10:58:43Z</dcterms:modified>
</cp:coreProperties>
</file>